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cense" sheetId="3" r:id="rId1"/>
    <sheet name="xor feedforward" sheetId="2" r:id="rId2"/>
    <sheet name="xor backprop" sheetId="1" r:id="rId3"/>
  </sheets>
  <definedNames>
    <definedName name="del">'xor feedforward'!$R$18:$R$19</definedName>
    <definedName name="del_1">'xor feedforward'!$T$18:$T$19</definedName>
    <definedName name="del_1A">'xor backprop'!$T$18:$T$19</definedName>
    <definedName name="del_1B">'xor backprop'!$T$24:$T$25</definedName>
    <definedName name="del_2">'xor feedforward'!$S$18:$S$19</definedName>
    <definedName name="del_2A">'xor backprop'!$S$18:$S$19</definedName>
    <definedName name="del_2B">'xor backprop'!$S$24:$S$25</definedName>
    <definedName name="delA">'xor backprop'!$R$18:$R$19</definedName>
    <definedName name="delB">'xor backprop'!$R$24:$R$25</definedName>
    <definedName name="eta">'xor backprop'!$K$11</definedName>
    <definedName name="inp">'xor feedforward'!$D$18:$D$20</definedName>
    <definedName name="inpA">'xor backprop'!$D$18:$D$20</definedName>
    <definedName name="inpB">'xor backprop'!$D$24:$D$26</definedName>
    <definedName name="itc">'xor backprop'!$K$6</definedName>
    <definedName name="itcp1">'xor backprop'!$K$7</definedName>
    <definedName name="out">'xor feedforward'!$P$18:$P$19</definedName>
    <definedName name="out_1">'xor feedforward'!$H$18:$H$20</definedName>
    <definedName name="out_1A">'xor backprop'!$H$18:$H$20</definedName>
    <definedName name="out_1B">'xor backprop'!$H$24:$H$26</definedName>
    <definedName name="out_2">'xor feedforward'!$L$18:$L$20</definedName>
    <definedName name="out_2A">'xor backprop'!$L$18:$L$20</definedName>
    <definedName name="out_2B">'xor backprop'!$L$24:$L$26</definedName>
    <definedName name="outA">'xor backprop'!$P$18:$P$19</definedName>
    <definedName name="outB">'xor backprop'!$P$24:$P$25</definedName>
    <definedName name="ru">'xor backprop'!$K$14</definedName>
    <definedName name="Samples">'xor feedforward'!$E$6:$H$9</definedName>
    <definedName name="targ">'xor feedforward'!$C$18:$C$19</definedName>
    <definedName name="targA">'xor backprop'!$C$18:$C$19</definedName>
    <definedName name="targB">'xor backprop'!$C$24:$C$25</definedName>
    <definedName name="TrData">'xor backprop'!$E$6:$H$9</definedName>
    <definedName name="w_1">'xor feedforward'!$E$18:$G$19</definedName>
    <definedName name="w_1A">'xor backprop'!$E$18:$G$19</definedName>
    <definedName name="w_1B">'xor backprop'!$E$24:$G$25</definedName>
    <definedName name="w_2">'xor feedforward'!$I$18:$K$19</definedName>
    <definedName name="w_2A">'xor backprop'!$I$18:$K$19</definedName>
    <definedName name="w_2B">'xor backprop'!$I$24:$K$25</definedName>
    <definedName name="w_3">'xor feedforward'!$M$18:$O$19</definedName>
    <definedName name="w_3A">'xor backprop'!$M$18:$O$19</definedName>
    <definedName name="w_3B">'xor backprop'!$M$24:$O$25</definedName>
  </definedNames>
  <calcPr calcId="162913" calcMode="manual" iterate="1" iterateCount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E11" i="1" a="1"/>
  <c r="E11" i="1"/>
  <c r="F11" i="1"/>
  <c r="G11" i="1"/>
  <c r="H11" i="1"/>
  <c r="E12" i="1" a="1"/>
  <c r="E12" i="1"/>
  <c r="F12" i="1"/>
  <c r="G12" i="1"/>
  <c r="H12" i="1"/>
  <c r="C18" i="1" a="1"/>
  <c r="C18" i="1"/>
  <c r="D18" i="1" a="1"/>
  <c r="D18" i="1"/>
  <c r="E18" i="1" a="1"/>
  <c r="E18" i="1"/>
  <c r="F18" i="1"/>
  <c r="G18" i="1"/>
  <c r="H18" i="1" a="1"/>
  <c r="H18" i="1"/>
  <c r="I18" i="1" a="1"/>
  <c r="I18" i="1"/>
  <c r="J18" i="1"/>
  <c r="K18" i="1"/>
  <c r="L18" i="1" a="1"/>
  <c r="L18" i="1"/>
  <c r="M18" i="1" a="1"/>
  <c r="M18" i="1"/>
  <c r="N18" i="1"/>
  <c r="O18" i="1"/>
  <c r="P18" i="1" a="1"/>
  <c r="P18" i="1"/>
  <c r="R18" i="1" a="1"/>
  <c r="R18" i="1"/>
  <c r="S18" i="1" a="1"/>
  <c r="S18" i="1"/>
  <c r="T18" i="1" a="1"/>
  <c r="T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R19" i="1"/>
  <c r="S19" i="1"/>
  <c r="T19" i="1"/>
  <c r="C24" i="1" a="1"/>
  <c r="C24" i="1"/>
  <c r="D24" i="1" a="1"/>
  <c r="D24" i="1"/>
  <c r="E24" i="1" a="1"/>
  <c r="E24" i="1"/>
  <c r="F24" i="1"/>
  <c r="G24" i="1"/>
  <c r="H24" i="1" a="1"/>
  <c r="H24" i="1"/>
  <c r="I24" i="1" a="1"/>
  <c r="I24" i="1"/>
  <c r="J24" i="1"/>
  <c r="K24" i="1"/>
  <c r="L24" i="1" a="1"/>
  <c r="L24" i="1"/>
  <c r="M24" i="1" a="1"/>
  <c r="M24" i="1"/>
  <c r="N24" i="1"/>
  <c r="O24" i="1"/>
  <c r="P24" i="1" a="1"/>
  <c r="P24" i="1"/>
  <c r="R24" i="1" a="1"/>
  <c r="R24" i="1"/>
  <c r="S24" i="1" a="1"/>
  <c r="S24" i="1"/>
  <c r="T24" i="1" a="1"/>
  <c r="T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R25" i="1"/>
  <c r="S25" i="1"/>
  <c r="T25" i="1"/>
  <c r="R31" i="1" a="1"/>
  <c r="R31" i="1"/>
  <c r="S31" i="1" a="1"/>
  <c r="S31" i="1"/>
  <c r="R32" i="1"/>
  <c r="S32" i="1"/>
  <c r="D11" i="2"/>
  <c r="E11" i="2" a="1"/>
  <c r="E11" i="2"/>
  <c r="F11" i="2"/>
  <c r="G11" i="2"/>
  <c r="H11" i="2"/>
  <c r="C18" i="2" a="1"/>
  <c r="C18" i="2"/>
  <c r="D18" i="2" a="1"/>
  <c r="D18" i="2"/>
  <c r="E18" i="2" a="1"/>
  <c r="E18" i="2"/>
  <c r="F18" i="2"/>
  <c r="G18" i="2"/>
  <c r="H18" i="2" a="1"/>
  <c r="H18" i="2"/>
  <c r="I18" i="2" a="1"/>
  <c r="I18" i="2"/>
  <c r="J18" i="2"/>
  <c r="K18" i="2"/>
  <c r="L18" i="2" a="1"/>
  <c r="L18" i="2"/>
  <c r="M18" i="2" a="1"/>
  <c r="M18" i="2"/>
  <c r="N18" i="2"/>
  <c r="O18" i="2"/>
  <c r="P18" i="2" a="1"/>
  <c r="P18" i="2"/>
  <c r="R18" i="2" a="1"/>
  <c r="R18" i="2"/>
  <c r="S18" i="2" a="1"/>
  <c r="S18" i="2"/>
  <c r="T18" i="2" a="1"/>
  <c r="T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R19" i="2"/>
  <c r="S19" i="2"/>
  <c r="T19" i="2"/>
  <c r="K25" i="2" a="1"/>
  <c r="K25" i="2"/>
  <c r="L25" i="2" a="1"/>
  <c r="L25" i="2"/>
  <c r="K26" i="2"/>
  <c r="L26" i="2"/>
  <c r="E30" i="2" a="1"/>
  <c r="E30" i="2"/>
  <c r="F30" i="2" a="1"/>
  <c r="F30" i="2"/>
  <c r="K30" i="2" a="1"/>
  <c r="K30" i="2"/>
  <c r="L30" i="2" a="1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K34" i="2"/>
  <c r="L34" i="2"/>
  <c r="E38" i="2"/>
  <c r="F38" i="2"/>
  <c r="G38" i="2"/>
  <c r="H38" i="2" a="1"/>
  <c r="H38" i="2"/>
  <c r="I38" i="2"/>
  <c r="J38" i="2"/>
  <c r="K38" i="2"/>
  <c r="L38" i="2" a="1"/>
  <c r="L38" i="2"/>
  <c r="M38" i="2"/>
  <c r="N38" i="2"/>
  <c r="O38" i="2"/>
  <c r="P38" i="2" a="1"/>
  <c r="P38" i="2"/>
  <c r="E39" i="2"/>
  <c r="F39" i="2"/>
  <c r="G39" i="2"/>
  <c r="H39" i="2"/>
  <c r="I39" i="2"/>
  <c r="J39" i="2"/>
  <c r="K39" i="2"/>
  <c r="L39" i="2"/>
  <c r="M39" i="2"/>
  <c r="N39" i="2"/>
  <c r="O39" i="2"/>
  <c r="P39" i="2"/>
</calcChain>
</file>

<file path=xl/sharedStrings.xml><?xml version="1.0" encoding="utf-8"?>
<sst xmlns="http://schemas.openxmlformats.org/spreadsheetml/2006/main" count="118" uniqueCount="93">
  <si>
    <t>targ1</t>
  </si>
  <si>
    <t>targ2</t>
  </si>
  <si>
    <t>TrData</t>
  </si>
  <si>
    <t>inp1</t>
  </si>
  <si>
    <t>inp2</t>
  </si>
  <si>
    <t>Sample Training Data</t>
  </si>
  <si>
    <t>itc</t>
  </si>
  <si>
    <t>4 samples</t>
  </si>
  <si>
    <t>itcp1</t>
  </si>
  <si>
    <t xml:space="preserve">training sample A </t>
  </si>
  <si>
    <t xml:space="preserve">training sample B </t>
  </si>
  <si>
    <t>Samples selected cycle sequentially through database.</t>
  </si>
  <si>
    <t>targA</t>
  </si>
  <si>
    <t>inpA</t>
  </si>
  <si>
    <t>(bias)</t>
  </si>
  <si>
    <t>outA</t>
  </si>
  <si>
    <t>delA</t>
  </si>
  <si>
    <t>targB</t>
  </si>
  <si>
    <t>inpB</t>
  </si>
  <si>
    <t>outB</t>
  </si>
  <si>
    <t>delB</t>
  </si>
  <si>
    <t>w_1A</t>
  </si>
  <si>
    <t>out_1A</t>
  </si>
  <si>
    <t>w_2A</t>
  </si>
  <si>
    <t>del_1A</t>
  </si>
  <si>
    <t>w_1B</t>
  </si>
  <si>
    <t>out_1B</t>
  </si>
  <si>
    <t>w_2B</t>
  </si>
  <si>
    <t>del_1B</t>
  </si>
  <si>
    <t>ru</t>
  </si>
  <si>
    <t xml:space="preserve">NOTE:  This sheet uses "circular references".  Calculation Must be set to Manual.  To Calculate Now: Press SHIFT-F9.  </t>
  </si>
  <si>
    <t xml:space="preserve">NOTE:  This sheet DOES NOT use "circular references".  To Calculate Now: Press SHIFT-F9.  </t>
  </si>
  <si>
    <r>
      <t>See: File</t>
    </r>
    <r>
      <rPr>
        <b/>
        <sz val="11"/>
        <color rgb="FFC00000"/>
        <rFont val="Calibri"/>
        <family val="2"/>
        <scheme val="minor"/>
      </rPr>
      <t> &gt; </t>
    </r>
    <r>
      <rPr>
        <b/>
        <i/>
        <sz val="11"/>
        <color rgb="FFC00000"/>
        <rFont val="Calibri"/>
        <family val="2"/>
        <scheme val="minor"/>
      </rPr>
      <t>Options &gt; Formulas</t>
    </r>
    <r>
      <rPr>
        <b/>
        <sz val="11"/>
        <color rgb="FFC00000"/>
        <rFont val="Calibri"/>
        <family val="2"/>
        <scheme val="minor"/>
      </rPr>
      <t xml:space="preserve">, and select the Enable iterative calculation. </t>
    </r>
  </si>
  <si>
    <t>targ</t>
  </si>
  <si>
    <t>inp</t>
  </si>
  <si>
    <t>w_1</t>
  </si>
  <si>
    <t>out_1</t>
  </si>
  <si>
    <t>w_2</t>
  </si>
  <si>
    <t>out</t>
  </si>
  <si>
    <t>eta</t>
  </si>
  <si>
    <t>Learning rate parameter</t>
  </si>
  <si>
    <t>Tabulate in-Sample Results</t>
  </si>
  <si>
    <t>Samples</t>
  </si>
  <si>
    <t>Sample#</t>
  </si>
  <si>
    <t>out1</t>
  </si>
  <si>
    <t>out2</t>
  </si>
  <si>
    <t>targ-out</t>
  </si>
  <si>
    <t>Average</t>
  </si>
  <si>
    <r>
      <t>See: File</t>
    </r>
    <r>
      <rPr>
        <b/>
        <sz val="11"/>
        <color rgb="FFC00000"/>
        <rFont val="Calibri"/>
        <family val="2"/>
        <scheme val="minor"/>
      </rPr>
      <t> &gt; </t>
    </r>
    <r>
      <rPr>
        <b/>
        <i/>
        <sz val="11"/>
        <color rgb="FFC00000"/>
        <rFont val="Calibri"/>
        <family val="2"/>
        <scheme val="minor"/>
      </rPr>
      <t>Options &gt; Formulas</t>
    </r>
    <r>
      <rPr>
        <b/>
        <sz val="11"/>
        <color rgb="FFC00000"/>
        <rFont val="Calibri"/>
        <family val="2"/>
        <scheme val="minor"/>
      </rPr>
      <t>, and select the Enable iterative calculation or use Quick Access Toolbar.</t>
    </r>
  </si>
  <si>
    <t>out_2A</t>
  </si>
  <si>
    <t>out_2B</t>
  </si>
  <si>
    <t>EMA</t>
  </si>
  <si>
    <t>w_3A</t>
  </si>
  <si>
    <t>w_3B</t>
  </si>
  <si>
    <t>del_2A</t>
  </si>
  <si>
    <t>del_2B</t>
  </si>
  <si>
    <t>out_2</t>
  </si>
  <si>
    <t>w_3</t>
  </si>
  <si>
    <t>del</t>
  </si>
  <si>
    <t>del_2</t>
  </si>
  <si>
    <t>del_1</t>
  </si>
  <si>
    <t xml:space="preserve">Define regions (bold) --  for each state A and B.  Paste (formulas/formats) from training (backprop) tab.  </t>
  </si>
  <si>
    <t>Re-enter output formulas to reflect inputs and targets from THIS sheet.</t>
  </si>
  <si>
    <t xml:space="preserve">4-Term Exponential Moving Averages (EMA): </t>
  </si>
  <si>
    <t>Set Calculation to 1 iteration.  Calculate Sheet (Shift-F9) and see the table fill up  row by row.</t>
  </si>
  <si>
    <t>Out-Sample:  Enter any values for inputs and Calculate Sheet (Shift-F9).  OR: copy this region to any spreadsheet with Calculation set to Automatic.</t>
  </si>
  <si>
    <t>1 epoch=</t>
  </si>
  <si>
    <t>4 iterations</t>
  </si>
  <si>
    <r>
      <t xml:space="preserve">Iteration Counter </t>
    </r>
    <r>
      <rPr>
        <b/>
        <i/>
        <sz val="11"/>
        <color theme="1"/>
        <rFont val="Calibri"/>
        <family val="2"/>
        <scheme val="minor"/>
      </rPr>
      <t>itc</t>
    </r>
    <r>
      <rPr>
        <i/>
        <sz val="11"/>
        <color theme="1"/>
        <rFont val="Calibri"/>
        <family val="2"/>
        <scheme val="minor"/>
      </rPr>
      <t xml:space="preserve">: selects training vectors </t>
    </r>
    <r>
      <rPr>
        <b/>
        <i/>
        <sz val="11"/>
        <color theme="1"/>
        <rFont val="Calibri"/>
        <family val="2"/>
      </rPr>
      <t>inp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targ</t>
    </r>
    <r>
      <rPr>
        <i/>
        <sz val="11"/>
        <color theme="1"/>
        <rFont val="Calibri"/>
        <family val="2"/>
        <scheme val="minor"/>
      </rPr>
      <t xml:space="preserve"> from data in </t>
    </r>
    <r>
      <rPr>
        <b/>
        <i/>
        <sz val="11"/>
        <color theme="1"/>
        <rFont val="Calibri"/>
        <family val="2"/>
        <scheme val="minor"/>
      </rPr>
      <t xml:space="preserve">TrData </t>
    </r>
    <r>
      <rPr>
        <i/>
        <sz val="11"/>
        <color theme="1"/>
        <rFont val="Calibri"/>
        <family val="2"/>
        <scheme val="minor"/>
      </rPr>
      <t>sequentially.</t>
    </r>
  </si>
  <si>
    <t>Define regions (bold) for each state A and B</t>
  </si>
  <si>
    <t>Neurons per layer:</t>
  </si>
  <si>
    <r>
      <t xml:space="preserve">Training with BackProp: set </t>
    </r>
    <r>
      <rPr>
        <b/>
        <i/>
        <sz val="11"/>
        <color theme="1"/>
        <rFont val="Calibri"/>
        <family val="2"/>
        <scheme val="minor"/>
      </rPr>
      <t>ru</t>
    </r>
    <r>
      <rPr>
        <i/>
        <sz val="11"/>
        <color theme="1"/>
        <rFont val="Calibri"/>
        <family val="2"/>
        <scheme val="minor"/>
      </rPr>
      <t>=1; set iterations :=1000;  Calculate Sheet (Shift-F9) and see the  weights converge.</t>
    </r>
  </si>
  <si>
    <r>
      <t xml:space="preserve">Initialization: set </t>
    </r>
    <r>
      <rPr>
        <b/>
        <i/>
        <sz val="11"/>
        <color theme="1"/>
        <rFont val="Calibri"/>
        <family val="2"/>
        <scheme val="minor"/>
      </rPr>
      <t>ru</t>
    </r>
    <r>
      <rPr>
        <i/>
        <sz val="11"/>
        <color theme="1"/>
        <rFont val="Calibri"/>
        <family val="2"/>
        <scheme val="minor"/>
      </rPr>
      <t>=0; set iterations :=1 (Calculation Options);  Calculate Sheet (Shift-F9) and see the random weights initialized to random  (0,1) values.</t>
    </r>
  </si>
  <si>
    <t>Absolute Errors</t>
  </si>
  <si>
    <t xml:space="preserve">Absolute Error: 4-Term Exponential Moving Averages (EMA): </t>
  </si>
  <si>
    <t>The content of this workbook is licensed under the Creative Commons Attribution 3.0 License:</t>
  </si>
  <si>
    <t>https://creativecommons.org/licenses/by/4.0/</t>
  </si>
  <si>
    <t xml:space="preserve">Formulas and code in this workbook are licensed under the Apache 2.0 License. </t>
  </si>
  <si>
    <t>Recommended citation:</t>
  </si>
  <si>
    <t>//----------------------------------------</t>
  </si>
  <si>
    <t>Copyright 2019 Inductive Solutions, Inc.</t>
  </si>
  <si>
    <t>Licensed under the Apache License, Version 2.0 (the "License");</t>
  </si>
  <si>
    <t>you may not use this file except in compliance with the License.</t>
  </si>
  <si>
    <t>You may obtain a copy of the License at</t>
  </si>
  <si>
    <t>http://www.apache.org/licenses/LICENSE-2.0</t>
  </si>
  <si>
    <t>Unless required by applicable law or agreed to in writing, software</t>
  </si>
  <si>
    <t>distributed under the License is distributed on an "AS IS" BASIS,</t>
  </si>
  <si>
    <t>WITHOUT WARRANTIES OR CONDITIONS OF ANY KIND, either express or implied.</t>
  </si>
  <si>
    <t>See the License for the specific language governing permissions and</t>
  </si>
  <si>
    <t>limitations under the License.</t>
  </si>
  <si>
    <t>// -------------------------------------------</t>
  </si>
  <si>
    <t>Freedman, Roy S. Visual Backpropagation.   arXiv preprint  arXiv:1906.04011 [cs.LG]</t>
  </si>
  <si>
    <t>URL:   https://arxiv.org/abs/1906.04011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</si>
</sst>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6D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6" xfId="0" applyFont="1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3" xfId="0" applyBorder="1"/>
    <xf numFmtId="0" fontId="0" fillId="0" borderId="14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1" fillId="0" borderId="0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16" xfId="0" applyFill="1" applyBorder="1"/>
    <xf numFmtId="0" fontId="0" fillId="0" borderId="18" xfId="0" applyFill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3" xfId="0" quotePrefix="1" applyBorder="1"/>
    <xf numFmtId="0" fontId="0" fillId="0" borderId="8" xfId="0" quotePrefix="1" applyBorder="1"/>
    <xf numFmtId="0" fontId="0" fillId="0" borderId="0" xfId="0" applyFont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11" xfId="0" applyFont="1" applyBorder="1" applyAlignment="1">
      <alignment horizontal="center"/>
    </xf>
    <xf numFmtId="0" fontId="8" fillId="0" borderId="0" xfId="1"/>
    <xf numFmtId="0" fontId="9" fillId="0" borderId="0" xfId="0" applyFont="1"/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EE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/4.0/" TargetMode="External"/><Relationship Id="rId1" Type="http://schemas.openxmlformats.org/officeDocument/2006/relationships/hyperlink" Target="http://www.apache.org/licenses/LICENSE-2.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tabSelected="1" workbookViewId="0">
      <selection activeCell="O6" sqref="O6"/>
    </sheetView>
  </sheetViews>
  <sheetFormatPr defaultRowHeight="15" x14ac:dyDescent="0.25"/>
  <sheetData>
    <row r="2" spans="2:7" ht="26.25" x14ac:dyDescent="0.4">
      <c r="B2" s="87"/>
      <c r="G2" s="86"/>
    </row>
    <row r="3" spans="2:7" x14ac:dyDescent="0.25">
      <c r="C3" t="s">
        <v>75</v>
      </c>
    </row>
    <row r="4" spans="2:7" x14ac:dyDescent="0.25">
      <c r="C4" s="85" t="s">
        <v>76</v>
      </c>
    </row>
    <row r="6" spans="2:7" x14ac:dyDescent="0.25">
      <c r="C6" t="s">
        <v>77</v>
      </c>
    </row>
    <row r="7" spans="2:7" x14ac:dyDescent="0.25">
      <c r="C7" t="s">
        <v>78</v>
      </c>
    </row>
    <row r="8" spans="2:7" x14ac:dyDescent="0.25">
      <c r="D8" t="s">
        <v>91</v>
      </c>
    </row>
    <row r="9" spans="2:7" x14ac:dyDescent="0.25">
      <c r="D9" t="s">
        <v>92</v>
      </c>
    </row>
    <row r="10" spans="2:7" x14ac:dyDescent="0.25">
      <c r="C10" t="s">
        <v>79</v>
      </c>
    </row>
    <row r="11" spans="2:7" x14ac:dyDescent="0.25">
      <c r="C11" t="s">
        <v>80</v>
      </c>
    </row>
    <row r="13" spans="2:7" x14ac:dyDescent="0.25">
      <c r="C13" t="s">
        <v>81</v>
      </c>
    </row>
    <row r="14" spans="2:7" x14ac:dyDescent="0.25">
      <c r="C14" t="s">
        <v>82</v>
      </c>
    </row>
    <row r="15" spans="2:7" x14ac:dyDescent="0.25">
      <c r="C15" t="s">
        <v>83</v>
      </c>
    </row>
    <row r="17" spans="3:3" x14ac:dyDescent="0.25">
      <c r="C17" s="85" t="s">
        <v>84</v>
      </c>
    </row>
    <row r="19" spans="3:3" x14ac:dyDescent="0.25">
      <c r="C19" t="s">
        <v>85</v>
      </c>
    </row>
    <row r="20" spans="3:3" x14ac:dyDescent="0.25">
      <c r="C20" t="s">
        <v>86</v>
      </c>
    </row>
    <row r="21" spans="3:3" x14ac:dyDescent="0.25">
      <c r="C21" t="s">
        <v>87</v>
      </c>
    </row>
    <row r="22" spans="3:3" x14ac:dyDescent="0.25">
      <c r="C22" t="s">
        <v>88</v>
      </c>
    </row>
    <row r="23" spans="3:3" x14ac:dyDescent="0.25">
      <c r="C23" t="s">
        <v>89</v>
      </c>
    </row>
    <row r="25" spans="3:3" x14ac:dyDescent="0.25">
      <c r="C25" t="s">
        <v>90</v>
      </c>
    </row>
  </sheetData>
  <hyperlinks>
    <hyperlink ref="C17" r:id="rId1"/>
    <hyperlink ref="C4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topLeftCell="A7" workbookViewId="0">
      <selection activeCell="P18" sqref="P18"/>
    </sheetView>
  </sheetViews>
  <sheetFormatPr defaultRowHeight="15" x14ac:dyDescent="0.25"/>
  <cols>
    <col min="1" max="1" width="5.42578125" customWidth="1"/>
    <col min="2" max="2" width="3.5703125" customWidth="1"/>
    <col min="5" max="5" width="9.28515625" customWidth="1"/>
    <col min="6" max="6" width="12" bestFit="1" customWidth="1"/>
    <col min="8" max="8" width="9.140625" customWidth="1"/>
    <col min="12" max="17" width="9.140625" customWidth="1"/>
    <col min="19" max="19" width="9.140625" customWidth="1"/>
    <col min="21" max="21" width="3.42578125" customWidth="1"/>
    <col min="23" max="24" width="11.85546875" bestFit="1" customWidth="1"/>
    <col min="25" max="25" width="12" bestFit="1" customWidth="1"/>
  </cols>
  <sheetData>
    <row r="1" spans="2:21" x14ac:dyDescent="0.25">
      <c r="B1" s="57" t="s">
        <v>31</v>
      </c>
    </row>
    <row r="2" spans="2:21" x14ac:dyDescent="0.25">
      <c r="B2" s="56"/>
      <c r="C2" s="58" t="s">
        <v>32</v>
      </c>
    </row>
    <row r="4" spans="2:21" x14ac:dyDescent="0.25">
      <c r="C4" s="18" t="s">
        <v>5</v>
      </c>
    </row>
    <row r="5" spans="2:21" x14ac:dyDescent="0.25">
      <c r="D5" s="14" t="s">
        <v>42</v>
      </c>
      <c r="E5" s="19" t="s">
        <v>3</v>
      </c>
      <c r="F5" s="19" t="s">
        <v>4</v>
      </c>
      <c r="G5" s="19" t="s">
        <v>0</v>
      </c>
      <c r="H5" s="19" t="s">
        <v>1</v>
      </c>
    </row>
    <row r="6" spans="2:21" x14ac:dyDescent="0.25">
      <c r="D6" s="19">
        <v>0</v>
      </c>
      <c r="E6" s="5">
        <v>0</v>
      </c>
      <c r="F6" s="6">
        <v>0</v>
      </c>
      <c r="G6" s="6">
        <v>0</v>
      </c>
      <c r="H6" s="7">
        <v>0</v>
      </c>
    </row>
    <row r="7" spans="2:21" x14ac:dyDescent="0.25">
      <c r="C7" s="17" t="s">
        <v>7</v>
      </c>
      <c r="D7" s="19">
        <v>1</v>
      </c>
      <c r="E7" s="8">
        <v>0</v>
      </c>
      <c r="F7" s="9">
        <v>1</v>
      </c>
      <c r="G7" s="9">
        <v>1</v>
      </c>
      <c r="H7" s="10">
        <v>0</v>
      </c>
    </row>
    <row r="8" spans="2:21" x14ac:dyDescent="0.25">
      <c r="D8" s="19">
        <v>2</v>
      </c>
      <c r="E8" s="8">
        <v>1</v>
      </c>
      <c r="F8" s="9">
        <v>0</v>
      </c>
      <c r="G8" s="9">
        <v>1</v>
      </c>
      <c r="H8" s="10">
        <v>0</v>
      </c>
    </row>
    <row r="9" spans="2:21" x14ac:dyDescent="0.25">
      <c r="D9" s="19">
        <v>3</v>
      </c>
      <c r="E9" s="11">
        <v>1</v>
      </c>
      <c r="F9" s="12">
        <v>1</v>
      </c>
      <c r="G9" s="12">
        <v>0</v>
      </c>
      <c r="H9" s="13">
        <v>1</v>
      </c>
    </row>
    <row r="11" spans="2:21" x14ac:dyDescent="0.25">
      <c r="C11" s="64" t="s">
        <v>43</v>
      </c>
      <c r="D11" s="60">
        <f ca="1">MOD(D11+1,4)</f>
        <v>3</v>
      </c>
      <c r="E11" s="21">
        <f t="array" aca="1" ref="E11:H11" ca="1">OFFSET(Samples,D11,)</f>
        <v>1</v>
      </c>
      <c r="F11" s="16">
        <f ca="1"/>
        <v>1</v>
      </c>
      <c r="G11" s="22">
        <f ca="1"/>
        <v>0</v>
      </c>
      <c r="H11" s="23">
        <f ca="1"/>
        <v>1</v>
      </c>
    </row>
    <row r="14" spans="2:21" x14ac:dyDescent="0.25">
      <c r="C14" s="18" t="s">
        <v>61</v>
      </c>
    </row>
    <row r="15" spans="2:21" ht="15.75" thickBot="1" x14ac:dyDescent="0.3">
      <c r="C15" s="18" t="s">
        <v>62</v>
      </c>
    </row>
    <row r="16" spans="2:21" x14ac:dyDescent="0.25">
      <c r="B16" s="27"/>
      <c r="C16" s="26"/>
      <c r="D16" s="26"/>
      <c r="E16" s="26"/>
      <c r="F16" s="28"/>
      <c r="G16" s="26"/>
      <c r="H16" s="29"/>
      <c r="I16" s="30"/>
      <c r="J16" s="25"/>
      <c r="K16" s="26"/>
      <c r="L16" s="28"/>
      <c r="M16" s="28"/>
      <c r="N16" s="28"/>
      <c r="O16" s="28"/>
      <c r="P16" s="28"/>
      <c r="Q16" s="28"/>
      <c r="R16" s="26"/>
      <c r="S16" s="26"/>
      <c r="T16" s="26"/>
      <c r="U16" s="31"/>
    </row>
    <row r="17" spans="2:21" x14ac:dyDescent="0.25">
      <c r="B17" s="32"/>
      <c r="C17" s="36" t="s">
        <v>33</v>
      </c>
      <c r="D17" s="36" t="s">
        <v>34</v>
      </c>
      <c r="E17" s="33" t="s">
        <v>35</v>
      </c>
      <c r="F17" s="34"/>
      <c r="G17" s="35"/>
      <c r="H17" s="47" t="s">
        <v>36</v>
      </c>
      <c r="I17" s="36" t="s">
        <v>37</v>
      </c>
      <c r="J17" s="3"/>
      <c r="K17" s="35"/>
      <c r="L17" s="47" t="s">
        <v>56</v>
      </c>
      <c r="M17" s="36" t="s">
        <v>57</v>
      </c>
      <c r="N17" s="3"/>
      <c r="O17" s="35"/>
      <c r="P17" s="47" t="s">
        <v>38</v>
      </c>
      <c r="Q17" s="47"/>
      <c r="R17" s="36" t="s">
        <v>58</v>
      </c>
      <c r="S17" s="36" t="s">
        <v>59</v>
      </c>
      <c r="T17" s="36" t="s">
        <v>60</v>
      </c>
      <c r="U17" s="39"/>
    </row>
    <row r="18" spans="2:21" x14ac:dyDescent="0.25">
      <c r="B18" s="32"/>
      <c r="C18" s="5">
        <f t="array" aca="1" ref="C18:C19" ca="1">TRANSPOSE(G11:H11)</f>
        <v>0</v>
      </c>
      <c r="D18" s="43">
        <f t="array" aca="1" ref="D18:D19" ca="1">TRANSPOSE(E11:F11)</f>
        <v>1</v>
      </c>
      <c r="E18" s="48">
        <f t="array" aca="1" ref="E18:G19" ca="1">w_1A+eta*(TRANSPOSE(inpA)*del_1A)</f>
        <v>1.0143185161085524</v>
      </c>
      <c r="F18" s="49">
        <f ca="1"/>
        <v>1.0349812987183384</v>
      </c>
      <c r="G18" s="50">
        <f ca="1"/>
        <v>-1.2418231900580972</v>
      </c>
      <c r="H18" s="54">
        <f t="array" aca="1" ref="H18:H19" ca="1">TANH(MMULT(w_1,inp))</f>
        <v>0.66819588948141539</v>
      </c>
      <c r="I18" s="48">
        <f t="array" aca="1" ref="I18:K19" ca="1">w_2A+eta*(TRANSPOSE(out_1A)*del_2A)</f>
        <v>1.7753341870195738</v>
      </c>
      <c r="J18" s="49">
        <f ca="1"/>
        <v>0.7124988426836073</v>
      </c>
      <c r="K18" s="49">
        <f ca="1"/>
        <v>-0.7980348420115253</v>
      </c>
      <c r="L18" s="61">
        <f t="array" aca="1" ref="L18:L19" ca="1">TANH(MMULT(w_2,out_1))</f>
        <v>0.76646641145394201</v>
      </c>
      <c r="M18" s="48">
        <f t="array" aca="1" ref="M18:O19" ca="1">w_3A+eta*(TRANSPOSE(out_2A)*delA)</f>
        <v>-1.4096361041839125</v>
      </c>
      <c r="N18" s="49">
        <f ca="1"/>
        <v>1.3952209038711101</v>
      </c>
      <c r="O18" s="49">
        <f ca="1"/>
        <v>-0.30267896320661886</v>
      </c>
      <c r="P18" s="61">
        <f t="array" aca="1" ref="P18:P19" ca="1">TANH(MMULT(w_3,out_2))</f>
        <v>6.7309418074134502E-3</v>
      </c>
      <c r="Q18" s="59"/>
      <c r="R18" s="37">
        <f t="array" aca="1" ref="R18:R19" ca="1">(targ-out)*(1-out^2)</f>
        <v>-6.7306368582069733E-3</v>
      </c>
      <c r="S18" s="2">
        <f t="array" aca="1" ref="S18:S19" ca="1">MMULT(TRANSPOSE(w_3),del)*(1-out_2^2)</f>
        <v>5.3186646182565769E-3</v>
      </c>
      <c r="T18" s="2">
        <f t="array" aca="1" ref="T18:T19" ca="1">MMULT(TRANSPOSE(w_2),del_2)*(1-out_1^2)</f>
        <v>5.1681068239559542E-3</v>
      </c>
      <c r="U18" s="39"/>
    </row>
    <row r="19" spans="2:21" x14ac:dyDescent="0.25">
      <c r="B19" s="32"/>
      <c r="C19" s="11">
        <f ca="1"/>
        <v>1</v>
      </c>
      <c r="D19" s="44">
        <f ca="1"/>
        <v>1</v>
      </c>
      <c r="E19" s="51">
        <f ca="1"/>
        <v>0.96292635304868857</v>
      </c>
      <c r="F19" s="52">
        <f ca="1"/>
        <v>0.88828022209904456</v>
      </c>
      <c r="G19" s="53">
        <f ca="1"/>
        <v>-0.49698611919078611</v>
      </c>
      <c r="H19" s="55">
        <f ca="1"/>
        <v>0.87504577859745247</v>
      </c>
      <c r="I19" s="51">
        <f ca="1"/>
        <v>1.3751142147773749</v>
      </c>
      <c r="J19" s="52">
        <f ca="1"/>
        <v>1.5640398479111768</v>
      </c>
      <c r="K19" s="52">
        <f ca="1"/>
        <v>0.83794589318875934</v>
      </c>
      <c r="L19" s="62">
        <f ca="1"/>
        <v>0.9961495911078202</v>
      </c>
      <c r="M19" s="51">
        <f ca="1"/>
        <v>1.3884746282450635</v>
      </c>
      <c r="N19" s="52">
        <f ca="1"/>
        <v>-0.24136985163421695</v>
      </c>
      <c r="O19" s="52">
        <f ca="1"/>
        <v>1.1853882576528956</v>
      </c>
      <c r="P19" s="62">
        <f ca="1"/>
        <v>0.96466954114339809</v>
      </c>
      <c r="Q19" s="59"/>
      <c r="R19" s="38">
        <f ca="1"/>
        <v>2.4523817073300812E-3</v>
      </c>
      <c r="S19" s="4">
        <f ca="1"/>
        <v>-7.6726617429465814E-5</v>
      </c>
      <c r="T19" s="4">
        <f ca="1"/>
        <v>8.597541954440454E-4</v>
      </c>
      <c r="U19" s="39"/>
    </row>
    <row r="20" spans="2:21" x14ac:dyDescent="0.25">
      <c r="B20" s="32"/>
      <c r="C20" s="9"/>
      <c r="D20" s="45">
        <v>1</v>
      </c>
      <c r="E20" s="3"/>
      <c r="F20" s="3"/>
      <c r="G20" s="3"/>
      <c r="H20" s="46">
        <v>1</v>
      </c>
      <c r="J20" s="3"/>
      <c r="K20" s="3"/>
      <c r="L20" s="46">
        <v>1</v>
      </c>
      <c r="N20" s="3"/>
      <c r="O20" s="3"/>
      <c r="P20" s="3"/>
      <c r="Q20" s="3"/>
      <c r="R20" s="3"/>
      <c r="S20" s="3"/>
      <c r="T20" s="3"/>
      <c r="U20" s="39"/>
    </row>
    <row r="21" spans="2:21" x14ac:dyDescent="0.25">
      <c r="B21" s="32"/>
      <c r="C21" s="9"/>
      <c r="E21" s="9"/>
      <c r="F21" s="3"/>
      <c r="G21" s="3"/>
      <c r="H21" s="3"/>
      <c r="I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9"/>
    </row>
    <row r="22" spans="2:21" ht="15.75" thickBot="1" x14ac:dyDescent="0.3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2"/>
    </row>
    <row r="23" spans="2:21" x14ac:dyDescent="0.25">
      <c r="K23" s="17" t="s">
        <v>74</v>
      </c>
      <c r="L23" s="69"/>
      <c r="M23" s="69"/>
      <c r="N23" s="69"/>
      <c r="O23" s="69"/>
      <c r="P23" s="69"/>
      <c r="Q23" s="69"/>
    </row>
    <row r="24" spans="2:21" ht="15.75" thickBot="1" x14ac:dyDescent="0.3">
      <c r="K24" s="75" t="s">
        <v>46</v>
      </c>
      <c r="L24" s="19" t="s">
        <v>51</v>
      </c>
      <c r="M24" s="20"/>
      <c r="N24" s="19"/>
      <c r="O24" s="19"/>
      <c r="P24" s="19"/>
      <c r="Q24" s="19"/>
      <c r="S24" s="18"/>
      <c r="T24" s="18"/>
    </row>
    <row r="25" spans="2:21" x14ac:dyDescent="0.25">
      <c r="K25" s="76">
        <f t="array" aca="1" ref="K25:K26" ca="1">ABS(targ-out)</f>
        <v>6.7309418074134502E-3</v>
      </c>
      <c r="L25" s="31">
        <f t="array" aca="1" ref="L25:L26" ca="1">IF(L25:L26=0,K25:K26,0.4*K25:K26+0.6*L25:L26)</f>
        <v>2.4604321191038503E-2</v>
      </c>
      <c r="M25" s="3"/>
      <c r="P25" s="3"/>
      <c r="Q25" s="3"/>
    </row>
    <row r="26" spans="2:21" ht="15.75" thickBot="1" x14ac:dyDescent="0.3">
      <c r="K26" s="77">
        <f ca="1"/>
        <v>3.533045885660191E-2</v>
      </c>
      <c r="L26" s="42">
        <f ca="1"/>
        <v>1.6701063457741038E-2</v>
      </c>
      <c r="M26" s="3"/>
      <c r="P26" s="3"/>
      <c r="Q26" s="3"/>
    </row>
    <row r="27" spans="2:21" x14ac:dyDescent="0.25">
      <c r="L27" s="3"/>
      <c r="M27" s="3"/>
      <c r="P27" s="3"/>
      <c r="Q27" s="3"/>
    </row>
    <row r="28" spans="2:21" x14ac:dyDescent="0.25">
      <c r="C28" s="63" t="s">
        <v>41</v>
      </c>
      <c r="G28" s="18" t="s">
        <v>64</v>
      </c>
    </row>
    <row r="29" spans="2:21" x14ac:dyDescent="0.25">
      <c r="D29" s="18" t="s">
        <v>43</v>
      </c>
      <c r="E29" s="60" t="s">
        <v>44</v>
      </c>
      <c r="F29" s="60" t="s">
        <v>45</v>
      </c>
      <c r="G29" s="19" t="s">
        <v>0</v>
      </c>
      <c r="H29" s="19" t="s">
        <v>1</v>
      </c>
      <c r="K29" t="s">
        <v>73</v>
      </c>
    </row>
    <row r="30" spans="2:21" x14ac:dyDescent="0.25">
      <c r="D30" s="19">
        <v>0</v>
      </c>
      <c r="E30" s="1">
        <f t="array" aca="1" ref="E30:E33" ca="1">IF($D$11=D30:D33,$P$18,E30:E33)</f>
        <v>5.4142329665045879E-3</v>
      </c>
      <c r="F30" s="2">
        <f t="array" aca="1" ref="F30:F33" ca="1">IF($D$11=D30:D33,$P$19,F30:F33)</f>
        <v>-7.7677312562638833E-4</v>
      </c>
      <c r="G30" s="6">
        <v>0</v>
      </c>
      <c r="H30" s="7">
        <v>0</v>
      </c>
      <c r="K30" s="1">
        <f t="array" aca="1" ref="K30:K33" ca="1">ABS(G30:G33-E30:E33)</f>
        <v>5.4142329665045879E-3</v>
      </c>
      <c r="L30" s="2">
        <f t="array" aca="1" ref="L30:L33" ca="1">ABS(H30:H33-F30:F33)</f>
        <v>7.7677312562638833E-4</v>
      </c>
    </row>
    <row r="31" spans="2:21" x14ac:dyDescent="0.25">
      <c r="D31" s="19">
        <v>1</v>
      </c>
      <c r="E31" s="66">
        <f ca="1"/>
        <v>0.95012624741247009</v>
      </c>
      <c r="F31" s="67">
        <f ca="1"/>
        <v>8.5529917085209355E-4</v>
      </c>
      <c r="G31" s="9">
        <v>1</v>
      </c>
      <c r="H31" s="10">
        <v>0</v>
      </c>
      <c r="K31" s="66">
        <f ca="1"/>
        <v>4.9873752587529907E-2</v>
      </c>
      <c r="L31" s="67">
        <f ca="1"/>
        <v>8.5529917085209355E-4</v>
      </c>
    </row>
    <row r="32" spans="2:21" x14ac:dyDescent="0.25">
      <c r="D32" s="19">
        <v>2</v>
      </c>
      <c r="E32" s="66">
        <f ca="1"/>
        <v>0.95277097116692822</v>
      </c>
      <c r="F32" s="67">
        <f ca="1"/>
        <v>7.1256043908829968E-4</v>
      </c>
      <c r="G32" s="9">
        <v>1</v>
      </c>
      <c r="H32" s="10">
        <v>0</v>
      </c>
      <c r="K32" s="66">
        <f ca="1"/>
        <v>4.7229028833071784E-2</v>
      </c>
      <c r="L32" s="67">
        <f ca="1"/>
        <v>7.1256043908829968E-4</v>
      </c>
    </row>
    <row r="33" spans="2:18" x14ac:dyDescent="0.25">
      <c r="D33" s="19">
        <v>3</v>
      </c>
      <c r="E33" s="68">
        <f ca="1"/>
        <v>6.7309418074134502E-3</v>
      </c>
      <c r="F33" s="4">
        <f ca="1"/>
        <v>0.96466954114339809</v>
      </c>
      <c r="G33" s="12">
        <v>0</v>
      </c>
      <c r="H33" s="13">
        <v>1</v>
      </c>
      <c r="K33" s="68">
        <f ca="1"/>
        <v>6.7309418074134502E-3</v>
      </c>
      <c r="L33" s="4">
        <f ca="1"/>
        <v>3.533045885660191E-2</v>
      </c>
    </row>
    <row r="34" spans="2:18" x14ac:dyDescent="0.25">
      <c r="D34" s="19"/>
      <c r="J34" s="18" t="s">
        <v>47</v>
      </c>
      <c r="K34" s="18">
        <f ca="1">AVERAGE(K30:K33)</f>
        <v>2.7311989048629932E-2</v>
      </c>
      <c r="L34" s="18">
        <f ca="1">AVERAGE(L30:L33)</f>
        <v>9.4187728980421725E-3</v>
      </c>
    </row>
    <row r="35" spans="2:18" ht="15.75" thickBot="1" x14ac:dyDescent="0.3">
      <c r="C35" s="18" t="s">
        <v>65</v>
      </c>
    </row>
    <row r="36" spans="2:18" x14ac:dyDescent="0.25">
      <c r="B36" s="3"/>
      <c r="C36" s="27"/>
      <c r="D36" s="26"/>
      <c r="E36" s="26"/>
      <c r="F36" s="28"/>
      <c r="G36" s="26"/>
      <c r="H36" s="29"/>
      <c r="I36" s="30"/>
      <c r="J36" s="25"/>
      <c r="K36" s="26"/>
      <c r="L36" s="28"/>
      <c r="M36" s="28"/>
      <c r="N36" s="28"/>
      <c r="O36" s="28"/>
      <c r="P36" s="28"/>
      <c r="Q36" s="28"/>
      <c r="R36" s="31"/>
    </row>
    <row r="37" spans="2:18" x14ac:dyDescent="0.25">
      <c r="B37" s="3"/>
      <c r="C37" s="32"/>
      <c r="D37" s="35" t="s">
        <v>34</v>
      </c>
      <c r="E37" s="70" t="s">
        <v>35</v>
      </c>
      <c r="F37" s="71"/>
      <c r="G37" s="35" t="s">
        <v>14</v>
      </c>
      <c r="H37" s="72" t="s">
        <v>36</v>
      </c>
      <c r="I37" s="35" t="s">
        <v>37</v>
      </c>
      <c r="J37" s="71"/>
      <c r="K37" s="35" t="s">
        <v>14</v>
      </c>
      <c r="L37" s="72" t="s">
        <v>38</v>
      </c>
      <c r="M37" s="35" t="s">
        <v>57</v>
      </c>
      <c r="N37" s="72"/>
      <c r="O37" s="72"/>
      <c r="P37" s="72" t="s">
        <v>38</v>
      </c>
      <c r="Q37" s="72"/>
      <c r="R37" s="39"/>
    </row>
    <row r="38" spans="2:18" x14ac:dyDescent="0.25">
      <c r="B38" s="3"/>
      <c r="C38" s="32"/>
      <c r="D38" s="43">
        <v>0</v>
      </c>
      <c r="E38" s="48">
        <f t="shared" ref="E38:G39" ca="1" si="0">E18</f>
        <v>1.0143185161085524</v>
      </c>
      <c r="F38" s="49">
        <f t="shared" ca="1" si="0"/>
        <v>1.0349812987183384</v>
      </c>
      <c r="G38" s="50">
        <f t="shared" ca="1" si="0"/>
        <v>-1.2418231900580972</v>
      </c>
      <c r="H38" s="54">
        <f t="array" aca="1" ref="H38:H39" ca="1">TANH(MMULT(E38:G39,D38:D40))</f>
        <v>-0.61958580738626912</v>
      </c>
      <c r="I38" s="48">
        <f t="shared" ref="I38:K39" ca="1" si="1">I18</f>
        <v>1.7753341870195738</v>
      </c>
      <c r="J38" s="49">
        <f t="shared" ca="1" si="1"/>
        <v>0.7124988426836073</v>
      </c>
      <c r="K38" s="49">
        <f t="shared" ca="1" si="1"/>
        <v>-0.7980348420115253</v>
      </c>
      <c r="L38" s="61">
        <f t="array" aca="1" ref="L38:L39" ca="1">TANH(MMULT(I38:K39,H38:H40))</f>
        <v>-0.9591913217528355</v>
      </c>
      <c r="M38" s="78">
        <f t="shared" ref="M38:O39" ca="1" si="2">M18</f>
        <v>-1.4096361041839125</v>
      </c>
      <c r="N38" s="79">
        <f t="shared" ca="1" si="2"/>
        <v>1.3952209038711101</v>
      </c>
      <c r="O38" s="80">
        <f t="shared" ca="1" si="2"/>
        <v>-0.30267896320661886</v>
      </c>
      <c r="P38" s="61">
        <f t="array" aca="1" ref="P38:P39" ca="1">TANH(MMULT(M38:O39,L38:L40))</f>
        <v>0.72316517580484252</v>
      </c>
      <c r="Q38" s="59"/>
      <c r="R38" s="39"/>
    </row>
    <row r="39" spans="2:18" x14ac:dyDescent="0.25">
      <c r="B39" s="3"/>
      <c r="C39" s="32"/>
      <c r="D39" s="44">
        <v>0.5</v>
      </c>
      <c r="E39" s="51">
        <f t="shared" ca="1" si="0"/>
        <v>0.96292635304868857</v>
      </c>
      <c r="F39" s="52">
        <f t="shared" ca="1" si="0"/>
        <v>0.88828022209904456</v>
      </c>
      <c r="G39" s="53">
        <f t="shared" ca="1" si="0"/>
        <v>-0.49698611919078611</v>
      </c>
      <c r="H39" s="55">
        <f ca="1"/>
        <v>-5.2897559536773123E-2</v>
      </c>
      <c r="I39" s="51">
        <f t="shared" ca="1" si="1"/>
        <v>1.3751142147773749</v>
      </c>
      <c r="J39" s="52">
        <f t="shared" ca="1" si="1"/>
        <v>1.5640398479111768</v>
      </c>
      <c r="K39" s="52">
        <f t="shared" ca="1" si="1"/>
        <v>0.83794589318875934</v>
      </c>
      <c r="L39" s="62">
        <f ca="1"/>
        <v>-9.6890190426003331E-2</v>
      </c>
      <c r="M39" s="81">
        <f t="shared" ca="1" si="2"/>
        <v>1.3884746282450635</v>
      </c>
      <c r="N39" s="82">
        <f t="shared" ca="1" si="2"/>
        <v>-0.24136985163421695</v>
      </c>
      <c r="O39" s="83">
        <f t="shared" ca="1" si="2"/>
        <v>1.1853882576528956</v>
      </c>
      <c r="P39" s="62">
        <f ca="1"/>
        <v>-0.12238930502272558</v>
      </c>
      <c r="Q39" s="59"/>
      <c r="R39" s="39"/>
    </row>
    <row r="40" spans="2:18" x14ac:dyDescent="0.25">
      <c r="B40" s="3"/>
      <c r="C40" s="32"/>
      <c r="D40" s="45">
        <v>1</v>
      </c>
      <c r="E40" s="3"/>
      <c r="F40" s="3"/>
      <c r="G40" s="3"/>
      <c r="H40" s="46">
        <v>1</v>
      </c>
      <c r="I40" s="3"/>
      <c r="J40" s="3"/>
      <c r="K40" s="3"/>
      <c r="L40" s="46">
        <v>1</v>
      </c>
      <c r="M40" s="3"/>
      <c r="N40" s="3"/>
      <c r="O40" s="3"/>
      <c r="P40" s="3"/>
      <c r="Q40" s="3"/>
      <c r="R40" s="39"/>
    </row>
    <row r="41" spans="2:18" x14ac:dyDescent="0.25">
      <c r="B41" s="3"/>
      <c r="C41" s="65"/>
      <c r="D41" s="3"/>
      <c r="E41" s="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9"/>
    </row>
    <row r="42" spans="2:18" ht="15.75" thickBot="1" x14ac:dyDescent="0.3">
      <c r="B42" s="3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2"/>
  <sheetViews>
    <sheetView workbookViewId="0">
      <selection activeCell="R31" sqref="R31"/>
    </sheetView>
  </sheetViews>
  <sheetFormatPr defaultRowHeight="15" x14ac:dyDescent="0.25"/>
  <cols>
    <col min="1" max="1" width="5.42578125" customWidth="1"/>
    <col min="2" max="2" width="3.5703125" customWidth="1"/>
    <col min="5" max="5" width="9.28515625" customWidth="1"/>
    <col min="8" max="8" width="12" bestFit="1" customWidth="1"/>
    <col min="9" max="11" width="5.7109375" customWidth="1"/>
    <col min="17" max="17" width="4.28515625" customWidth="1"/>
    <col min="18" max="18" width="12" bestFit="1" customWidth="1"/>
    <col min="19" max="19" width="12.7109375" bestFit="1" customWidth="1"/>
    <col min="20" max="20" width="11.85546875" customWidth="1"/>
    <col min="21" max="21" width="3.42578125" customWidth="1"/>
  </cols>
  <sheetData>
    <row r="1" spans="2:21" x14ac:dyDescent="0.25">
      <c r="B1" s="57" t="s">
        <v>30</v>
      </c>
    </row>
    <row r="2" spans="2:21" x14ac:dyDescent="0.25">
      <c r="B2" s="56"/>
      <c r="C2" s="58" t="s">
        <v>48</v>
      </c>
    </row>
    <row r="3" spans="2:21" x14ac:dyDescent="0.25">
      <c r="K3" s="69" t="s">
        <v>66</v>
      </c>
      <c r="L3" t="s">
        <v>67</v>
      </c>
    </row>
    <row r="4" spans="2:21" x14ac:dyDescent="0.25">
      <c r="C4" s="18" t="s">
        <v>5</v>
      </c>
      <c r="J4" s="18" t="s">
        <v>68</v>
      </c>
    </row>
    <row r="5" spans="2:21" x14ac:dyDescent="0.25">
      <c r="D5" s="14" t="s">
        <v>2</v>
      </c>
      <c r="E5" s="19" t="s">
        <v>3</v>
      </c>
      <c r="F5" s="19" t="s">
        <v>4</v>
      </c>
      <c r="G5" s="19" t="s">
        <v>0</v>
      </c>
      <c r="H5" s="19" t="s">
        <v>1</v>
      </c>
      <c r="K5">
        <f ca="1">K5+1</f>
        <v>1005</v>
      </c>
    </row>
    <row r="6" spans="2:21" x14ac:dyDescent="0.25">
      <c r="D6" s="19">
        <v>0</v>
      </c>
      <c r="E6" s="5">
        <v>0</v>
      </c>
      <c r="F6" s="6">
        <v>0</v>
      </c>
      <c r="G6" s="6">
        <v>0</v>
      </c>
      <c r="H6" s="7">
        <v>0</v>
      </c>
      <c r="J6" s="15" t="s">
        <v>6</v>
      </c>
      <c r="K6" s="16">
        <f ca="1">MOD(itc+1,4)</f>
        <v>2</v>
      </c>
    </row>
    <row r="7" spans="2:21" x14ac:dyDescent="0.25">
      <c r="C7" s="17" t="s">
        <v>7</v>
      </c>
      <c r="D7" s="19">
        <v>1</v>
      </c>
      <c r="E7" s="8">
        <v>0</v>
      </c>
      <c r="F7" s="9">
        <v>1</v>
      </c>
      <c r="G7" s="9">
        <v>1</v>
      </c>
      <c r="H7" s="10">
        <v>0</v>
      </c>
      <c r="J7" s="24" t="s">
        <v>8</v>
      </c>
      <c r="K7" s="13">
        <f ca="1">MOD(itc+1,4)</f>
        <v>3</v>
      </c>
    </row>
    <row r="8" spans="2:21" x14ac:dyDescent="0.25">
      <c r="D8" s="19">
        <v>2</v>
      </c>
      <c r="E8" s="8">
        <v>1</v>
      </c>
      <c r="F8" s="9">
        <v>0</v>
      </c>
      <c r="G8" s="9">
        <v>1</v>
      </c>
      <c r="H8" s="10">
        <v>0</v>
      </c>
      <c r="J8" s="20" t="s">
        <v>11</v>
      </c>
    </row>
    <row r="9" spans="2:21" x14ac:dyDescent="0.25">
      <c r="D9" s="19">
        <v>3</v>
      </c>
      <c r="E9" s="11">
        <v>1</v>
      </c>
      <c r="F9" s="12">
        <v>1</v>
      </c>
      <c r="G9" s="12">
        <v>0</v>
      </c>
      <c r="H9" s="13">
        <v>1</v>
      </c>
    </row>
    <row r="10" spans="2:21" x14ac:dyDescent="0.25">
      <c r="J10" t="s">
        <v>40</v>
      </c>
    </row>
    <row r="11" spans="2:21" x14ac:dyDescent="0.25">
      <c r="D11" s="17" t="s">
        <v>9</v>
      </c>
      <c r="E11" s="5">
        <f t="array" aca="1" ref="E11:H11" ca="1">OFFSET(TrData,itc,)</f>
        <v>1</v>
      </c>
      <c r="F11" s="7">
        <f ca="1"/>
        <v>0</v>
      </c>
      <c r="G11" s="1">
        <f ca="1"/>
        <v>1</v>
      </c>
      <c r="H11" s="2">
        <f ca="1"/>
        <v>0</v>
      </c>
      <c r="J11" s="15" t="s">
        <v>39</v>
      </c>
      <c r="K11" s="16">
        <v>0.1</v>
      </c>
    </row>
    <row r="12" spans="2:21" x14ac:dyDescent="0.25">
      <c r="D12" s="17" t="s">
        <v>10</v>
      </c>
      <c r="E12" s="21">
        <f t="array" aca="1" ref="E12:H12" ca="1">OFFSET(TrData,itcp1,)</f>
        <v>1</v>
      </c>
      <c r="F12" s="16">
        <f ca="1"/>
        <v>1</v>
      </c>
      <c r="G12" s="22">
        <f ca="1"/>
        <v>0</v>
      </c>
      <c r="H12" s="23">
        <f ca="1"/>
        <v>1</v>
      </c>
    </row>
    <row r="13" spans="2:21" x14ac:dyDescent="0.25">
      <c r="J13" s="18" t="s">
        <v>72</v>
      </c>
    </row>
    <row r="14" spans="2:21" x14ac:dyDescent="0.25">
      <c r="C14" s="18" t="s">
        <v>69</v>
      </c>
      <c r="J14" s="15" t="s">
        <v>29</v>
      </c>
      <c r="K14" s="16">
        <v>1</v>
      </c>
      <c r="L14" s="18" t="s">
        <v>71</v>
      </c>
      <c r="M14" s="57"/>
      <c r="N14" s="57"/>
      <c r="O14" s="57"/>
      <c r="P14" s="57"/>
      <c r="Q14" s="18"/>
    </row>
    <row r="15" spans="2:21" ht="15.75" thickBot="1" x14ac:dyDescent="0.3">
      <c r="C15" s="17" t="s">
        <v>70</v>
      </c>
      <c r="D15" s="19">
        <v>2</v>
      </c>
      <c r="E15" s="19"/>
      <c r="F15" s="19"/>
      <c r="G15" s="19"/>
      <c r="H15" s="19">
        <v>2</v>
      </c>
      <c r="I15" s="19"/>
      <c r="J15" s="19"/>
      <c r="K15" s="19"/>
      <c r="L15" s="19">
        <v>2</v>
      </c>
      <c r="M15" s="19"/>
      <c r="N15" s="19"/>
      <c r="O15" s="19"/>
      <c r="P15" s="19">
        <v>2</v>
      </c>
    </row>
    <row r="16" spans="2:21" x14ac:dyDescent="0.25">
      <c r="B16" s="27"/>
      <c r="C16" s="26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28"/>
      <c r="R16" s="26"/>
      <c r="S16" s="26"/>
      <c r="T16" s="26"/>
      <c r="U16" s="31"/>
    </row>
    <row r="17" spans="2:21" x14ac:dyDescent="0.25">
      <c r="B17" s="32"/>
      <c r="C17" s="36" t="s">
        <v>12</v>
      </c>
      <c r="D17" s="36" t="s">
        <v>13</v>
      </c>
      <c r="E17" s="33" t="s">
        <v>21</v>
      </c>
      <c r="F17" s="34"/>
      <c r="G17" s="35" t="s">
        <v>14</v>
      </c>
      <c r="H17" s="47" t="s">
        <v>22</v>
      </c>
      <c r="I17" s="36" t="s">
        <v>23</v>
      </c>
      <c r="J17" s="3"/>
      <c r="K17" s="35" t="s">
        <v>14</v>
      </c>
      <c r="L17" s="47" t="s">
        <v>49</v>
      </c>
      <c r="M17" s="36" t="s">
        <v>52</v>
      </c>
      <c r="N17" s="3"/>
      <c r="O17" s="35" t="s">
        <v>14</v>
      </c>
      <c r="P17" s="47" t="s">
        <v>15</v>
      </c>
      <c r="Q17" s="47"/>
      <c r="R17" s="36" t="s">
        <v>16</v>
      </c>
      <c r="S17" s="36" t="s">
        <v>54</v>
      </c>
      <c r="T17" s="36" t="s">
        <v>24</v>
      </c>
      <c r="U17" s="39"/>
    </row>
    <row r="18" spans="2:21" x14ac:dyDescent="0.25">
      <c r="B18" s="32"/>
      <c r="C18" s="5">
        <f t="array" aca="1" ref="C18:C19" ca="1">TRANSPOSE(G11:H11)</f>
        <v>1</v>
      </c>
      <c r="D18" s="43">
        <f t="array" aca="1" ref="D18:D19" ca="1">TRANSPOSE(E11:F11)</f>
        <v>1</v>
      </c>
      <c r="E18" s="48">
        <f t="array" aca="1" ref="E18:G19" ca="1">IF(ru=0,RAND(),w_1B+eta*(TRANSPOSE(inpB)*del_1B))</f>
        <v>1.0145396733460548</v>
      </c>
      <c r="F18" s="49">
        <f ca="1"/>
        <v>1.0349812987183384</v>
      </c>
      <c r="G18" s="50">
        <f ca="1"/>
        <v>-1.2416020328205948</v>
      </c>
      <c r="H18" s="54">
        <f t="array" aca="1" ref="H18:H19" ca="1">TANH(MMULT(w_1A,inpA))</f>
        <v>-0.22323894821698581</v>
      </c>
      <c r="I18" s="48">
        <f t="array" aca="1" ref="I18:K19" ca="1">IF(ru=0,RAND(),w_2B+eta*(TRANSPOSE(out_1B)*del_2B))</f>
        <v>1.7752743037454948</v>
      </c>
      <c r="J18" s="49">
        <f ca="1"/>
        <v>0.71261547680721349</v>
      </c>
      <c r="K18" s="49">
        <f ca="1"/>
        <v>-0.79776659458177679</v>
      </c>
      <c r="L18" s="61">
        <f t="array" aca="1" ref="L18:L19" ca="1">TANH(MMULT(w_2A,out_1A))</f>
        <v>-0.70853279149125015</v>
      </c>
      <c r="M18" s="48">
        <f t="array" aca="1" ref="M18:O19" ca="1">IF(ru=0,RAND(),w_3B+eta*(TRANSPOSE(out_2B)*delB))</f>
        <v>-1.4093296499020571</v>
      </c>
      <c r="N18" s="49">
        <f ca="1"/>
        <v>1.3948589208388895</v>
      </c>
      <c r="O18" s="49">
        <f ca="1"/>
        <v>-0.3031114827534</v>
      </c>
      <c r="P18" s="61">
        <f t="array" aca="1" ref="P18:P19" ca="1">TANH(MMULT(w_3A,out_2A))</f>
        <v>0.9529392874587852</v>
      </c>
      <c r="Q18" s="59"/>
      <c r="R18" s="37">
        <f t="array" aca="1" ref="R18:R19" ca="1">(targA-outA)*(1-outA^2)</f>
        <v>4.3251954678115E-3</v>
      </c>
      <c r="S18" s="2">
        <f t="array" aca="1" ref="S18:S19" ca="1">MMULT(TRANSPOSE(w_3A),delA)*(1-out_2A^2)</f>
        <v>-2.682474297484666E-3</v>
      </c>
      <c r="T18" s="2">
        <f t="array" aca="1" ref="T18:T19" ca="1">MMULT(TRANSPOSE(w_2A),del_2A)*(1-out_1A^2)</f>
        <v>-2.2115723750227609E-3</v>
      </c>
      <c r="U18" s="39"/>
    </row>
    <row r="19" spans="2:21" x14ac:dyDescent="0.25">
      <c r="B19" s="32"/>
      <c r="C19" s="11">
        <f ca="1"/>
        <v>0</v>
      </c>
      <c r="D19" s="44">
        <f ca="1"/>
        <v>0</v>
      </c>
      <c r="E19" s="51">
        <f ca="1"/>
        <v>0.96285683426590529</v>
      </c>
      <c r="F19" s="52">
        <f ca="1"/>
        <v>0.88828022209904456</v>
      </c>
      <c r="G19" s="53">
        <f ca="1"/>
        <v>-0.49705563797356933</v>
      </c>
      <c r="H19" s="55">
        <f ca="1"/>
        <v>0.43480052619905302</v>
      </c>
      <c r="I19" s="51">
        <f ca="1"/>
        <v>1.3751537367948792</v>
      </c>
      <c r="J19" s="52">
        <f ca="1"/>
        <v>1.5639628712270248</v>
      </c>
      <c r="K19" s="52">
        <f ca="1"/>
        <v>0.83776885411103574</v>
      </c>
      <c r="L19" s="62">
        <f ca="1"/>
        <v>0.83691716343097922</v>
      </c>
      <c r="M19" s="51">
        <f ca="1"/>
        <v>1.3885108036623897</v>
      </c>
      <c r="N19" s="52">
        <f ca="1"/>
        <v>-0.24141258194679832</v>
      </c>
      <c r="O19" s="52">
        <f ca="1"/>
        <v>1.1853372008524756</v>
      </c>
      <c r="P19" s="62">
        <f ca="1"/>
        <v>-5.1056813729478772E-4</v>
      </c>
      <c r="Q19" s="59"/>
      <c r="R19" s="38">
        <f ca="1"/>
        <v>5.1056800419997618E-4</v>
      </c>
      <c r="S19" s="4">
        <f ca="1"/>
        <v>1.7703907772357876E-3</v>
      </c>
      <c r="T19" s="4">
        <f ca="1"/>
        <v>6.9518782783225218E-4</v>
      </c>
      <c r="U19" s="39"/>
    </row>
    <row r="20" spans="2:21" x14ac:dyDescent="0.25">
      <c r="B20" s="32"/>
      <c r="C20" s="9"/>
      <c r="D20" s="45">
        <v>1</v>
      </c>
      <c r="E20" s="3"/>
      <c r="F20" s="3"/>
      <c r="G20" s="3"/>
      <c r="H20" s="46">
        <v>1</v>
      </c>
      <c r="J20" s="3"/>
      <c r="K20" s="3"/>
      <c r="L20" s="46">
        <v>1</v>
      </c>
      <c r="N20" s="3"/>
      <c r="O20" s="3"/>
      <c r="P20" s="3"/>
      <c r="Q20" s="3"/>
      <c r="R20" s="3"/>
      <c r="S20" s="3"/>
      <c r="T20" s="3"/>
      <c r="U20" s="39"/>
    </row>
    <row r="21" spans="2:21" x14ac:dyDescent="0.25">
      <c r="B21" s="32"/>
      <c r="C21" s="9"/>
      <c r="E21" s="9"/>
      <c r="F21" s="3"/>
      <c r="G21" s="3"/>
      <c r="H21" s="3"/>
      <c r="I21" s="3"/>
      <c r="K21" s="3"/>
      <c r="L21" s="3"/>
      <c r="M21" s="3"/>
      <c r="O21" s="3"/>
      <c r="P21" s="3"/>
      <c r="Q21" s="3"/>
      <c r="R21" s="3"/>
      <c r="S21" s="3"/>
      <c r="T21" s="3"/>
      <c r="U21" s="39"/>
    </row>
    <row r="22" spans="2:21" x14ac:dyDescent="0.25">
      <c r="B22" s="32"/>
      <c r="C22" s="9"/>
      <c r="Q22" s="3"/>
      <c r="U22" s="39"/>
    </row>
    <row r="23" spans="2:21" x14ac:dyDescent="0.25">
      <c r="B23" s="32"/>
      <c r="C23" s="36" t="s">
        <v>17</v>
      </c>
      <c r="D23" s="36" t="s">
        <v>18</v>
      </c>
      <c r="E23" s="33" t="s">
        <v>25</v>
      </c>
      <c r="F23" s="34"/>
      <c r="G23" s="35" t="s">
        <v>14</v>
      </c>
      <c r="H23" s="47" t="s">
        <v>26</v>
      </c>
      <c r="I23" s="36" t="s">
        <v>27</v>
      </c>
      <c r="J23" s="3"/>
      <c r="K23" s="35" t="s">
        <v>14</v>
      </c>
      <c r="L23" s="47" t="s">
        <v>50</v>
      </c>
      <c r="M23" s="36" t="s">
        <v>53</v>
      </c>
      <c r="N23" s="3"/>
      <c r="O23" s="35" t="s">
        <v>14</v>
      </c>
      <c r="P23" s="47" t="s">
        <v>19</v>
      </c>
      <c r="Q23" s="47"/>
      <c r="R23" s="36" t="s">
        <v>20</v>
      </c>
      <c r="S23" s="36" t="s">
        <v>55</v>
      </c>
      <c r="T23" s="36" t="s">
        <v>28</v>
      </c>
      <c r="U23" s="39"/>
    </row>
    <row r="24" spans="2:21" x14ac:dyDescent="0.25">
      <c r="B24" s="32"/>
      <c r="C24" s="5">
        <f t="array" aca="1" ref="C24:C25" ca="1">TRANSPOSE(G12:H12)</f>
        <v>0</v>
      </c>
      <c r="D24" s="43">
        <f t="array" aca="1" ref="D24:D25" ca="1">TRANSPOSE(E12:F12)</f>
        <v>1</v>
      </c>
      <c r="E24" s="48">
        <f t="array" aca="1" ref="E24:G25" ca="1">w_1A+eta*(TRANSPOSE(inpA)*del_1A)</f>
        <v>1.0143185161085524</v>
      </c>
      <c r="F24" s="49">
        <f ca="1"/>
        <v>1.0349812987183384</v>
      </c>
      <c r="G24" s="50">
        <f ca="1"/>
        <v>-1.2418231900580972</v>
      </c>
      <c r="H24" s="54">
        <f t="array" aca="1" ref="H24:H25" ca="1">TANH(MMULT(w_1B,inpB))</f>
        <v>0.66819588948141539</v>
      </c>
      <c r="I24" s="48">
        <f t="array" aca="1" ref="I24:K25" ca="1">w_2A+eta*(TRANSPOSE(out_1A)*del_2A)</f>
        <v>1.7753341870195738</v>
      </c>
      <c r="J24" s="49">
        <f ca="1"/>
        <v>0.7124988426836073</v>
      </c>
      <c r="K24" s="49">
        <f ca="1"/>
        <v>-0.7980348420115253</v>
      </c>
      <c r="L24" s="61">
        <f t="array" aca="1" ref="L24:L25" ca="1">TANH(MMULT(w_2B,out_1B))</f>
        <v>0.76646641145394201</v>
      </c>
      <c r="M24" s="48">
        <f t="array" aca="1" ref="M24:O25" ca="1">w_3A+eta*(TRANSPOSE(out_2A)*delA)</f>
        <v>-1.4096361041839125</v>
      </c>
      <c r="N24" s="49">
        <f ca="1"/>
        <v>1.3952209038711101</v>
      </c>
      <c r="O24" s="49">
        <f ca="1"/>
        <v>-0.30267896320661886</v>
      </c>
      <c r="P24" s="61">
        <f t="array" aca="1" ref="P24:P25" ca="1">TANH(MMULT(w_3B,out_2B))</f>
        <v>6.7309418074134502E-3</v>
      </c>
      <c r="Q24" s="59"/>
      <c r="R24" s="37">
        <f t="array" aca="1" ref="R24:R25" ca="1">(targB-outB)*(1-outB^2)</f>
        <v>-6.7306368582069733E-3</v>
      </c>
      <c r="S24" s="73">
        <f t="array" aca="1" ref="S24:S25" ca="1">MMULT(TRANSPOSE(w_3B),delB)*(1-out_2B^2)</f>
        <v>5.3186646182565769E-3</v>
      </c>
      <c r="T24" s="73">
        <f t="array" aca="1" ref="T24:T25" ca="1">MMULT(TRANSPOSE(w_2B),del_2B)*(1-out_1B^2)</f>
        <v>5.1681068239559542E-3</v>
      </c>
      <c r="U24" s="39"/>
    </row>
    <row r="25" spans="2:21" x14ac:dyDescent="0.25">
      <c r="B25" s="32"/>
      <c r="C25" s="11">
        <f ca="1"/>
        <v>1</v>
      </c>
      <c r="D25" s="44">
        <f ca="1"/>
        <v>1</v>
      </c>
      <c r="E25" s="51">
        <f ca="1"/>
        <v>0.96292635304868857</v>
      </c>
      <c r="F25" s="52">
        <f ca="1"/>
        <v>0.88828022209904456</v>
      </c>
      <c r="G25" s="53">
        <f ca="1"/>
        <v>-0.49698611919078611</v>
      </c>
      <c r="H25" s="55">
        <f ca="1"/>
        <v>0.87504577859745247</v>
      </c>
      <c r="I25" s="51">
        <f ca="1"/>
        <v>1.3751142147773749</v>
      </c>
      <c r="J25" s="52">
        <f ca="1"/>
        <v>1.5640398479111768</v>
      </c>
      <c r="K25" s="52">
        <f ca="1"/>
        <v>0.83794589318875934</v>
      </c>
      <c r="L25" s="62">
        <f ca="1"/>
        <v>0.9961495911078202</v>
      </c>
      <c r="M25" s="51">
        <f ca="1"/>
        <v>1.3884746282450635</v>
      </c>
      <c r="N25" s="52">
        <f ca="1"/>
        <v>-0.24136985163421695</v>
      </c>
      <c r="O25" s="52">
        <f ca="1"/>
        <v>1.1853882576528956</v>
      </c>
      <c r="P25" s="62">
        <f ca="1"/>
        <v>0.96466954114339809</v>
      </c>
      <c r="Q25" s="59"/>
      <c r="R25" s="38">
        <f ca="1"/>
        <v>2.4523817073300812E-3</v>
      </c>
      <c r="S25" s="74">
        <f ca="1"/>
        <v>-7.6726617429465814E-5</v>
      </c>
      <c r="T25" s="74">
        <f ca="1"/>
        <v>8.597541954440454E-4</v>
      </c>
      <c r="U25" s="39"/>
    </row>
    <row r="26" spans="2:21" x14ac:dyDescent="0.25">
      <c r="B26" s="32"/>
      <c r="C26" s="9"/>
      <c r="D26" s="45">
        <v>1</v>
      </c>
      <c r="E26" s="3"/>
      <c r="F26" s="3"/>
      <c r="G26" s="3"/>
      <c r="H26" s="46">
        <v>1</v>
      </c>
      <c r="J26" s="3"/>
      <c r="K26" s="3"/>
      <c r="L26" s="46">
        <v>1</v>
      </c>
      <c r="M26" s="3"/>
      <c r="N26" s="3"/>
      <c r="O26" s="3"/>
      <c r="P26" s="3"/>
      <c r="Q26" s="3"/>
      <c r="R26" s="3"/>
      <c r="S26" s="3"/>
      <c r="U26" s="39"/>
    </row>
    <row r="27" spans="2:21" ht="15.75" thickBot="1" x14ac:dyDescent="0.3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2"/>
    </row>
    <row r="28" spans="2:21" s="3" customFormat="1" x14ac:dyDescent="0.25"/>
    <row r="29" spans="2:21" x14ac:dyDescent="0.25">
      <c r="S29" s="17" t="s">
        <v>63</v>
      </c>
    </row>
    <row r="30" spans="2:21" ht="15.75" thickBot="1" x14ac:dyDescent="0.3">
      <c r="R30" s="75" t="s">
        <v>46</v>
      </c>
      <c r="S30" s="19" t="s">
        <v>51</v>
      </c>
    </row>
    <row r="31" spans="2:21" x14ac:dyDescent="0.25">
      <c r="R31" s="76">
        <f t="array" aca="1" ref="R31:R32" ca="1">ABS(targB-outB)</f>
        <v>6.7309418074134502E-3</v>
      </c>
      <c r="S31" s="31">
        <f t="array" aca="1" ref="S31:S32" ca="1">IF(S31:S32=0,R31:R32,0.4*R31:R32+0.6*S31:S32)</f>
        <v>2.4925814994593662E-2</v>
      </c>
    </row>
    <row r="32" spans="2:21" ht="15.75" thickBot="1" x14ac:dyDescent="0.3">
      <c r="R32" s="77">
        <f ca="1"/>
        <v>3.533045885660191E-2</v>
      </c>
      <c r="S32" s="42">
        <f ca="1"/>
        <v>1.6658099741943599E-2</v>
      </c>
    </row>
  </sheetData>
  <pageMargins left="0.7" right="0.7" top="0.75" bottom="0.75" header="0.3" footer="0.3"/>
  <pageSetup orientation="portrait" r:id="rId1"/>
  <ignoredErrors>
    <ignoredError sqref="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39</vt:i4>
      </vt:variant>
    </vt:vector>
  </HeadingPairs>
  <TitlesOfParts>
    <vt:vector size="42" baseType="lpstr">
      <vt:lpstr>License</vt:lpstr>
      <vt:lpstr>xor feedforward</vt:lpstr>
      <vt:lpstr>xor backprop</vt:lpstr>
      <vt:lpstr>del</vt:lpstr>
      <vt:lpstr>del_1</vt:lpstr>
      <vt:lpstr>del_1A</vt:lpstr>
      <vt:lpstr>del_1B</vt:lpstr>
      <vt:lpstr>del_2</vt:lpstr>
      <vt:lpstr>del_2A</vt:lpstr>
      <vt:lpstr>del_2B</vt:lpstr>
      <vt:lpstr>delA</vt:lpstr>
      <vt:lpstr>delB</vt:lpstr>
      <vt:lpstr>eta</vt:lpstr>
      <vt:lpstr>inp</vt:lpstr>
      <vt:lpstr>inpA</vt:lpstr>
      <vt:lpstr>inpB</vt:lpstr>
      <vt:lpstr>itc</vt:lpstr>
      <vt:lpstr>itcp1</vt:lpstr>
      <vt:lpstr>out</vt:lpstr>
      <vt:lpstr>out_1</vt:lpstr>
      <vt:lpstr>out_1A</vt:lpstr>
      <vt:lpstr>out_1B</vt:lpstr>
      <vt:lpstr>out_2</vt:lpstr>
      <vt:lpstr>out_2A</vt:lpstr>
      <vt:lpstr>out_2B</vt:lpstr>
      <vt:lpstr>outA</vt:lpstr>
      <vt:lpstr>outB</vt:lpstr>
      <vt:lpstr>ru</vt:lpstr>
      <vt:lpstr>Samples</vt:lpstr>
      <vt:lpstr>targ</vt:lpstr>
      <vt:lpstr>targA</vt:lpstr>
      <vt:lpstr>targB</vt:lpstr>
      <vt:lpstr>TrData</vt:lpstr>
      <vt:lpstr>w_1</vt:lpstr>
      <vt:lpstr>w_1A</vt:lpstr>
      <vt:lpstr>w_1B</vt:lpstr>
      <vt:lpstr>w_2</vt:lpstr>
      <vt:lpstr>w_2A</vt:lpstr>
      <vt:lpstr>w_2B</vt:lpstr>
      <vt:lpstr>w_3</vt:lpstr>
      <vt:lpstr>w_3A</vt:lpstr>
      <vt:lpstr>w_3B</vt:lpstr>
    </vt:vector>
  </TitlesOfParts>
  <Manager/>
  <Company/>
  <LinksUpToDate>false</LinksUpToDate>
  <SharedDoc>false</SharedDoc>
  <HyperlinkBase>inductive.com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ML-0_xor_Calc=man_Its=1</dc:title>
  <dc:subject>Back Prop for Bankers</dc:subject>
  <dc:creator/>
  <cp:keywords>Neural Networks, Back Propagation, Systolic Array</cp:keywords>
  <dc:description>See ssrn</dc:description>
  <cp:lastModifiedBy/>
  <dcterms:created xsi:type="dcterms:W3CDTF">2015-06-05T18:17:20Z</dcterms:created>
  <dcterms:modified xsi:type="dcterms:W3CDTF">2019-06-11T15:15:10Z</dcterms:modified>
  <cp:category>Machine Learning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Roy S. Freedman</vt:lpwstr>
  </property>
</Properties>
</file>